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lessandro Maggio\Desktop\"/>
    </mc:Choice>
  </mc:AlternateContent>
  <xr:revisionPtr revIDLastSave="0" documentId="8_{815A781F-D125-4644-8482-7B9F8EFF48E0}" xr6:coauthVersionLast="46" xr6:coauthVersionMax="46" xr10:uidLastSave="{00000000-0000-0000-0000-000000000000}"/>
  <bookViews>
    <workbookView xWindow="-110" yWindow="-110" windowWidth="38620" windowHeight="21220" xr2:uid="{A44D6D34-D894-4B6D-A42A-A7F9AE78FCD9}"/>
  </bookViews>
  <sheets>
    <sheet name="Incremental Earning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D17" i="1"/>
  <c r="E17" i="1"/>
  <c r="F17" i="1"/>
  <c r="G17" i="1"/>
  <c r="H17" i="1"/>
  <c r="C17" i="1"/>
  <c r="D19" i="1"/>
  <c r="E19" i="1"/>
  <c r="E20" i="1" s="1"/>
  <c r="E21" i="1" s="1"/>
  <c r="E22" i="1" s="1"/>
  <c r="E23" i="1" s="1"/>
  <c r="E24" i="1" s="1"/>
  <c r="E27" i="1" s="1"/>
  <c r="E29" i="1" s="1"/>
  <c r="F19" i="1"/>
  <c r="F20" i="1" s="1"/>
  <c r="F21" i="1" s="1"/>
  <c r="F22" i="1" s="1"/>
  <c r="F23" i="1" s="1"/>
  <c r="F24" i="1" s="1"/>
  <c r="F27" i="1" s="1"/>
  <c r="F29" i="1" s="1"/>
  <c r="G19" i="1"/>
  <c r="G20" i="1" s="1"/>
  <c r="G21" i="1" s="1"/>
  <c r="G22" i="1" s="1"/>
  <c r="G23" i="1" s="1"/>
  <c r="G24" i="1" s="1"/>
  <c r="G27" i="1" s="1"/>
  <c r="H19" i="1"/>
  <c r="H20" i="1" s="1"/>
  <c r="H21" i="1" s="1"/>
  <c r="H22" i="1" s="1"/>
  <c r="H23" i="1" s="1"/>
  <c r="H24" i="1" s="1"/>
  <c r="H27" i="1" s="1"/>
  <c r="H29" i="1" s="1"/>
  <c r="D6" i="1"/>
  <c r="D7" i="1" s="1"/>
  <c r="D9" i="1" s="1"/>
  <c r="D10" i="1" s="1"/>
  <c r="D11" i="1" s="1"/>
  <c r="E6" i="1"/>
  <c r="E7" i="1" s="1"/>
  <c r="E9" i="1" s="1"/>
  <c r="E10" i="1" s="1"/>
  <c r="E11" i="1" s="1"/>
  <c r="F6" i="1"/>
  <c r="F7" i="1" s="1"/>
  <c r="F9" i="1" s="1"/>
  <c r="F10" i="1" s="1"/>
  <c r="F11" i="1" s="1"/>
  <c r="G6" i="1"/>
  <c r="G7" i="1" s="1"/>
  <c r="G9" i="1" s="1"/>
  <c r="G10" i="1" s="1"/>
  <c r="G11" i="1" s="1"/>
  <c r="H6" i="1"/>
  <c r="H7" i="1" s="1"/>
  <c r="H9" i="1" s="1"/>
  <c r="H10" i="1" s="1"/>
  <c r="H11" i="1" s="1"/>
  <c r="C6" i="1"/>
  <c r="C7" i="1" s="1"/>
  <c r="C9" i="1" s="1"/>
  <c r="C10" i="1" s="1"/>
  <c r="C11" i="1" s="1"/>
  <c r="G29" i="1" l="1"/>
  <c r="G31" i="1" s="1"/>
  <c r="G32" i="1" s="1"/>
  <c r="G36" i="1" s="1"/>
  <c r="C20" i="1"/>
  <c r="C21" i="1" s="1"/>
  <c r="C22" i="1" s="1"/>
  <c r="C23" i="1" s="1"/>
  <c r="C24" i="1" s="1"/>
  <c r="C27" i="1" s="1"/>
  <c r="C29" i="1" s="1"/>
  <c r="D20" i="1"/>
  <c r="D21" i="1" s="1"/>
  <c r="D22" i="1" s="1"/>
  <c r="D23" i="1" s="1"/>
  <c r="D24" i="1" s="1"/>
  <c r="D27" i="1" s="1"/>
  <c r="D29" i="1" s="1"/>
  <c r="D31" i="1" s="1"/>
  <c r="D32" i="1" s="1"/>
  <c r="D36" i="1" s="1"/>
  <c r="H31" i="1"/>
  <c r="H32" i="1" s="1"/>
  <c r="F31" i="1"/>
  <c r="F32" i="1" s="1"/>
  <c r="F36" i="1" s="1"/>
  <c r="E31" i="1"/>
  <c r="E32" i="1" s="1"/>
  <c r="E36" i="1" s="1"/>
  <c r="C31" i="1"/>
  <c r="C32" i="1" s="1"/>
  <c r="C36" i="1" s="1"/>
  <c r="H36" i="1" l="1"/>
  <c r="C39" i="1" s="1"/>
  <c r="H38" i="1"/>
</calcChain>
</file>

<file path=xl/sharedStrings.xml><?xml version="1.0" encoding="utf-8"?>
<sst xmlns="http://schemas.openxmlformats.org/spreadsheetml/2006/main" count="35" uniqueCount="35">
  <si>
    <t>Revenue</t>
  </si>
  <si>
    <t>Average filled capacity</t>
  </si>
  <si>
    <t>Average plane capacity</t>
  </si>
  <si>
    <t>Average ticket price ($)</t>
  </si>
  <si>
    <t>Total flights per year</t>
  </si>
  <si>
    <t>Max revenue per flight ($)</t>
  </si>
  <si>
    <t>Max revenue per flight ($k)</t>
  </si>
  <si>
    <t>Max possible revenue ($k)</t>
  </si>
  <si>
    <t>Max possible revenue ($mn)</t>
  </si>
  <si>
    <t>Expected revenue ($mn)</t>
  </si>
  <si>
    <t>Costs</t>
  </si>
  <si>
    <t>Marketing costs ($mn)</t>
  </si>
  <si>
    <t>Average flight length (km)</t>
  </si>
  <si>
    <t>Fuel efficiency (L/100km)</t>
  </si>
  <si>
    <t>Fuel cost ($/mt)</t>
  </si>
  <si>
    <t>Fuel efficiency (mt/100km)</t>
  </si>
  <si>
    <t>Average flight length (100km)</t>
  </si>
  <si>
    <t>Average fuel per flight (mt)</t>
  </si>
  <si>
    <t>Average fuel cost per flight ($)</t>
  </si>
  <si>
    <t>Average fuel cost per flight ($k)</t>
  </si>
  <si>
    <t>Total fuel costs ($k)</t>
  </si>
  <si>
    <t>Total fuel costs ($mn)</t>
  </si>
  <si>
    <t>Total crew costs ($mn)</t>
  </si>
  <si>
    <t>Airline lease costs ($mn)</t>
  </si>
  <si>
    <t>Total costs ($mn)</t>
  </si>
  <si>
    <t>Gross Profit (Revenue-Costs)</t>
  </si>
  <si>
    <t>Tax at 30%</t>
  </si>
  <si>
    <t>Tax rate</t>
  </si>
  <si>
    <t>Unlevered income (Gross profit - Tax)</t>
  </si>
  <si>
    <t>Valuation</t>
  </si>
  <si>
    <t>Discount rate</t>
  </si>
  <si>
    <t>PV of cash flow</t>
  </si>
  <si>
    <t>Perpetuity growth rate</t>
  </si>
  <si>
    <t>Termination value</t>
  </si>
  <si>
    <t>NPV (PV + Termination)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</si>
</sst>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1" fontId="2" fillId="0" borderId="0" xfId="0" applyNumberFormat="1" applyFont="1"/>
    <xf numFmtId="2" fontId="2" fillId="0" borderId="0" xfId="0" applyNumberFormat="1" applyFont="1"/>
    <xf numFmtId="2" fontId="1" fillId="0" borderId="0" xfId="0" applyNumberFormat="1" applyFont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9A802-2119-4C20-9ADF-78DDA76B2CBF}">
  <dimension ref="A1:H39"/>
  <sheetViews>
    <sheetView tabSelected="1" workbookViewId="0">
      <selection activeCell="L39" sqref="L39"/>
    </sheetView>
  </sheetViews>
  <sheetFormatPr defaultRowHeight="13" x14ac:dyDescent="0.3"/>
  <cols>
    <col min="1" max="1" width="2.6328125" style="2" customWidth="1"/>
    <col min="2" max="2" width="31.81640625" style="1" customWidth="1"/>
    <col min="3" max="8" width="8.7265625" style="7"/>
    <col min="9" max="16384" width="8.7265625" style="1"/>
  </cols>
  <sheetData>
    <row r="1" spans="1:8" s="2" customFormat="1" x14ac:dyDescent="0.3">
      <c r="C1" s="5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</row>
    <row r="2" spans="1:8" x14ac:dyDescent="0.3">
      <c r="A2" s="2" t="s">
        <v>0</v>
      </c>
    </row>
    <row r="3" spans="1:8" x14ac:dyDescent="0.3">
      <c r="B3" s="1" t="s">
        <v>1</v>
      </c>
      <c r="C3" s="7">
        <v>0</v>
      </c>
      <c r="D3" s="7">
        <v>0.85</v>
      </c>
      <c r="E3" s="7">
        <v>0.85</v>
      </c>
      <c r="F3" s="7">
        <v>0.81</v>
      </c>
      <c r="G3" s="7">
        <v>0.81</v>
      </c>
      <c r="H3" s="7">
        <v>0.81</v>
      </c>
    </row>
    <row r="4" spans="1:8" x14ac:dyDescent="0.3">
      <c r="B4" s="1" t="s">
        <v>2</v>
      </c>
      <c r="C4" s="7">
        <v>194</v>
      </c>
      <c r="D4" s="7">
        <v>194</v>
      </c>
      <c r="E4" s="7">
        <v>194</v>
      </c>
      <c r="F4" s="7">
        <v>194</v>
      </c>
      <c r="G4" s="7">
        <v>194</v>
      </c>
      <c r="H4" s="7">
        <v>194</v>
      </c>
    </row>
    <row r="5" spans="1:8" x14ac:dyDescent="0.3">
      <c r="B5" s="1" t="s">
        <v>3</v>
      </c>
      <c r="C5" s="7">
        <v>120</v>
      </c>
      <c r="D5" s="7">
        <v>120</v>
      </c>
      <c r="E5" s="7">
        <v>120</v>
      </c>
      <c r="F5" s="7">
        <v>120</v>
      </c>
      <c r="G5" s="7">
        <v>120</v>
      </c>
      <c r="H5" s="7">
        <v>120</v>
      </c>
    </row>
    <row r="6" spans="1:8" x14ac:dyDescent="0.3">
      <c r="B6" s="1" t="s">
        <v>5</v>
      </c>
      <c r="C6" s="7">
        <f>C4*C5</f>
        <v>23280</v>
      </c>
      <c r="D6" s="7">
        <f t="shared" ref="D6:H6" si="0">D4*D5</f>
        <v>23280</v>
      </c>
      <c r="E6" s="7">
        <f t="shared" si="0"/>
        <v>23280</v>
      </c>
      <c r="F6" s="7">
        <f t="shared" si="0"/>
        <v>23280</v>
      </c>
      <c r="G6" s="7">
        <f t="shared" si="0"/>
        <v>23280</v>
      </c>
      <c r="H6" s="7">
        <f t="shared" si="0"/>
        <v>23280</v>
      </c>
    </row>
    <row r="7" spans="1:8" x14ac:dyDescent="0.3">
      <c r="B7" s="1" t="s">
        <v>6</v>
      </c>
      <c r="C7" s="7">
        <f>C6/1000</f>
        <v>23.28</v>
      </c>
      <c r="D7" s="7">
        <f t="shared" ref="D7:H7" si="1">D6/1000</f>
        <v>23.28</v>
      </c>
      <c r="E7" s="7">
        <f t="shared" si="1"/>
        <v>23.28</v>
      </c>
      <c r="F7" s="7">
        <f t="shared" si="1"/>
        <v>23.28</v>
      </c>
      <c r="G7" s="7">
        <f t="shared" si="1"/>
        <v>23.28</v>
      </c>
      <c r="H7" s="7">
        <f t="shared" si="1"/>
        <v>23.28</v>
      </c>
    </row>
    <row r="8" spans="1:8" x14ac:dyDescent="0.3">
      <c r="B8" s="1" t="s">
        <v>4</v>
      </c>
      <c r="C8" s="7">
        <v>0</v>
      </c>
      <c r="D8" s="7">
        <v>3650</v>
      </c>
      <c r="E8" s="7">
        <v>3650</v>
      </c>
      <c r="F8" s="7">
        <v>3650</v>
      </c>
      <c r="G8" s="7">
        <v>3650</v>
      </c>
      <c r="H8" s="7">
        <v>3650</v>
      </c>
    </row>
    <row r="9" spans="1:8" x14ac:dyDescent="0.3">
      <c r="B9" s="1" t="s">
        <v>7</v>
      </c>
      <c r="C9" s="7">
        <f>C7*C8</f>
        <v>0</v>
      </c>
      <c r="D9" s="7">
        <f t="shared" ref="D9:H9" si="2">D7*D8</f>
        <v>84972</v>
      </c>
      <c r="E9" s="7">
        <f t="shared" si="2"/>
        <v>84972</v>
      </c>
      <c r="F9" s="7">
        <f t="shared" si="2"/>
        <v>84972</v>
      </c>
      <c r="G9" s="7">
        <f t="shared" si="2"/>
        <v>84972</v>
      </c>
      <c r="H9" s="7">
        <f t="shared" si="2"/>
        <v>84972</v>
      </c>
    </row>
    <row r="10" spans="1:8" x14ac:dyDescent="0.3">
      <c r="B10" s="1" t="s">
        <v>8</v>
      </c>
      <c r="C10" s="7">
        <f>C9/1000</f>
        <v>0</v>
      </c>
      <c r="D10" s="7">
        <f t="shared" ref="D10:H10" si="3">D9/1000</f>
        <v>84.971999999999994</v>
      </c>
      <c r="E10" s="7">
        <f t="shared" si="3"/>
        <v>84.971999999999994</v>
      </c>
      <c r="F10" s="7">
        <f t="shared" si="3"/>
        <v>84.971999999999994</v>
      </c>
      <c r="G10" s="7">
        <f t="shared" si="3"/>
        <v>84.971999999999994</v>
      </c>
      <c r="H10" s="7">
        <f t="shared" si="3"/>
        <v>84.971999999999994</v>
      </c>
    </row>
    <row r="11" spans="1:8" s="4" customFormat="1" x14ac:dyDescent="0.3">
      <c r="A11" s="3"/>
      <c r="B11" s="4" t="s">
        <v>9</v>
      </c>
      <c r="C11" s="8">
        <f>C10*C3</f>
        <v>0</v>
      </c>
      <c r="D11" s="8">
        <f t="shared" ref="D11:H11" si="4">D10*D3</f>
        <v>72.226199999999992</v>
      </c>
      <c r="E11" s="8">
        <f t="shared" si="4"/>
        <v>72.226199999999992</v>
      </c>
      <c r="F11" s="8">
        <f t="shared" si="4"/>
        <v>68.82732</v>
      </c>
      <c r="G11" s="8">
        <f t="shared" si="4"/>
        <v>68.82732</v>
      </c>
      <c r="H11" s="8">
        <f t="shared" si="4"/>
        <v>68.82732</v>
      </c>
    </row>
    <row r="13" spans="1:8" x14ac:dyDescent="0.3">
      <c r="A13" s="2" t="s">
        <v>10</v>
      </c>
    </row>
    <row r="14" spans="1:8" x14ac:dyDescent="0.3">
      <c r="B14" s="1" t="s">
        <v>11</v>
      </c>
      <c r="C14" s="7">
        <v>5</v>
      </c>
      <c r="D14" s="7">
        <v>15</v>
      </c>
      <c r="E14" s="7">
        <v>10</v>
      </c>
      <c r="F14" s="7">
        <v>5</v>
      </c>
      <c r="G14" s="7">
        <v>5</v>
      </c>
      <c r="H14" s="7">
        <v>5</v>
      </c>
    </row>
    <row r="15" spans="1:8" x14ac:dyDescent="0.3">
      <c r="B15" s="1" t="s">
        <v>14</v>
      </c>
      <c r="C15" s="7">
        <v>544</v>
      </c>
      <c r="D15" s="7">
        <v>544</v>
      </c>
      <c r="E15" s="7">
        <v>544</v>
      </c>
      <c r="F15" s="7">
        <v>544</v>
      </c>
      <c r="G15" s="7">
        <v>544</v>
      </c>
      <c r="H15" s="7">
        <v>544</v>
      </c>
    </row>
    <row r="16" spans="1:8" x14ac:dyDescent="0.3">
      <c r="B16" s="1" t="s">
        <v>12</v>
      </c>
      <c r="C16" s="7">
        <v>800</v>
      </c>
      <c r="D16" s="7">
        <v>800</v>
      </c>
      <c r="E16" s="7">
        <v>800</v>
      </c>
      <c r="F16" s="7">
        <v>800</v>
      </c>
      <c r="G16" s="7">
        <v>800</v>
      </c>
      <c r="H16" s="7">
        <v>800</v>
      </c>
    </row>
    <row r="17" spans="1:8" x14ac:dyDescent="0.3">
      <c r="B17" s="1" t="s">
        <v>16</v>
      </c>
      <c r="C17" s="7">
        <f>C16/100</f>
        <v>8</v>
      </c>
      <c r="D17" s="7">
        <f t="shared" ref="D17:H17" si="5">D16/100</f>
        <v>8</v>
      </c>
      <c r="E17" s="7">
        <f t="shared" si="5"/>
        <v>8</v>
      </c>
      <c r="F17" s="7">
        <f t="shared" si="5"/>
        <v>8</v>
      </c>
      <c r="G17" s="7">
        <f t="shared" si="5"/>
        <v>8</v>
      </c>
      <c r="H17" s="7">
        <f t="shared" si="5"/>
        <v>8</v>
      </c>
    </row>
    <row r="18" spans="1:8" x14ac:dyDescent="0.3">
      <c r="B18" s="1" t="s">
        <v>13</v>
      </c>
      <c r="C18" s="7">
        <v>892.4</v>
      </c>
      <c r="D18" s="7">
        <v>892.4</v>
      </c>
      <c r="E18" s="7">
        <v>892.4</v>
      </c>
      <c r="F18" s="7">
        <v>892.4</v>
      </c>
      <c r="G18" s="7">
        <v>892.4</v>
      </c>
      <c r="H18" s="7">
        <v>892.4</v>
      </c>
    </row>
    <row r="19" spans="1:8" x14ac:dyDescent="0.3">
      <c r="B19" s="1" t="s">
        <v>15</v>
      </c>
      <c r="C19" s="7">
        <f>C18/1000</f>
        <v>0.89239999999999997</v>
      </c>
      <c r="D19" s="7">
        <f t="shared" ref="D19:H19" si="6">D18/1000</f>
        <v>0.89239999999999997</v>
      </c>
      <c r="E19" s="7">
        <f t="shared" si="6"/>
        <v>0.89239999999999997</v>
      </c>
      <c r="F19" s="7">
        <f t="shared" si="6"/>
        <v>0.89239999999999997</v>
      </c>
      <c r="G19" s="7">
        <f t="shared" si="6"/>
        <v>0.89239999999999997</v>
      </c>
      <c r="H19" s="7">
        <f t="shared" si="6"/>
        <v>0.89239999999999997</v>
      </c>
    </row>
    <row r="20" spans="1:8" x14ac:dyDescent="0.3">
      <c r="B20" s="1" t="s">
        <v>17</v>
      </c>
      <c r="C20" s="7">
        <f>C19*C17</f>
        <v>7.1391999999999998</v>
      </c>
      <c r="D20" s="7">
        <f t="shared" ref="D20:H20" si="7">D19*D17</f>
        <v>7.1391999999999998</v>
      </c>
      <c r="E20" s="7">
        <f t="shared" si="7"/>
        <v>7.1391999999999998</v>
      </c>
      <c r="F20" s="7">
        <f t="shared" si="7"/>
        <v>7.1391999999999998</v>
      </c>
      <c r="G20" s="7">
        <f t="shared" si="7"/>
        <v>7.1391999999999998</v>
      </c>
      <c r="H20" s="7">
        <f t="shared" si="7"/>
        <v>7.1391999999999998</v>
      </c>
    </row>
    <row r="21" spans="1:8" x14ac:dyDescent="0.3">
      <c r="B21" s="1" t="s">
        <v>18</v>
      </c>
      <c r="C21" s="7">
        <f>C20*C15</f>
        <v>3883.7248</v>
      </c>
      <c r="D21" s="7">
        <f t="shared" ref="D21:H21" si="8">D20*D15</f>
        <v>3883.7248</v>
      </c>
      <c r="E21" s="7">
        <f t="shared" si="8"/>
        <v>3883.7248</v>
      </c>
      <c r="F21" s="7">
        <f t="shared" si="8"/>
        <v>3883.7248</v>
      </c>
      <c r="G21" s="7">
        <f t="shared" si="8"/>
        <v>3883.7248</v>
      </c>
      <c r="H21" s="7">
        <f t="shared" si="8"/>
        <v>3883.7248</v>
      </c>
    </row>
    <row r="22" spans="1:8" x14ac:dyDescent="0.3">
      <c r="B22" s="1" t="s">
        <v>19</v>
      </c>
      <c r="C22" s="7">
        <f>C21/1000</f>
        <v>3.8837248</v>
      </c>
      <c r="D22" s="7">
        <f t="shared" ref="D22:H22" si="9">D21/1000</f>
        <v>3.8837248</v>
      </c>
      <c r="E22" s="7">
        <f t="shared" si="9"/>
        <v>3.8837248</v>
      </c>
      <c r="F22" s="7">
        <f t="shared" si="9"/>
        <v>3.8837248</v>
      </c>
      <c r="G22" s="7">
        <f t="shared" si="9"/>
        <v>3.8837248</v>
      </c>
      <c r="H22" s="7">
        <f t="shared" si="9"/>
        <v>3.8837248</v>
      </c>
    </row>
    <row r="23" spans="1:8" x14ac:dyDescent="0.3">
      <c r="B23" s="1" t="s">
        <v>20</v>
      </c>
      <c r="C23" s="7">
        <f t="shared" ref="C23:H23" si="10">C22*C8</f>
        <v>0</v>
      </c>
      <c r="D23" s="7">
        <f t="shared" si="10"/>
        <v>14175.595520000001</v>
      </c>
      <c r="E23" s="7">
        <f t="shared" si="10"/>
        <v>14175.595520000001</v>
      </c>
      <c r="F23" s="7">
        <f t="shared" si="10"/>
        <v>14175.595520000001</v>
      </c>
      <c r="G23" s="7">
        <f t="shared" si="10"/>
        <v>14175.595520000001</v>
      </c>
      <c r="H23" s="7">
        <f t="shared" si="10"/>
        <v>14175.595520000001</v>
      </c>
    </row>
    <row r="24" spans="1:8" x14ac:dyDescent="0.3">
      <c r="B24" s="1" t="s">
        <v>21</v>
      </c>
      <c r="C24" s="7">
        <f>C23/1000</f>
        <v>0</v>
      </c>
      <c r="D24" s="7">
        <f t="shared" ref="D24:H24" si="11">D23/1000</f>
        <v>14.17559552</v>
      </c>
      <c r="E24" s="7">
        <f t="shared" si="11"/>
        <v>14.17559552</v>
      </c>
      <c r="F24" s="7">
        <f t="shared" si="11"/>
        <v>14.17559552</v>
      </c>
      <c r="G24" s="7">
        <f t="shared" si="11"/>
        <v>14.17559552</v>
      </c>
      <c r="H24" s="7">
        <f t="shared" si="11"/>
        <v>14.17559552</v>
      </c>
    </row>
    <row r="25" spans="1:8" x14ac:dyDescent="0.3">
      <c r="B25" s="1" t="s">
        <v>22</v>
      </c>
      <c r="C25" s="7">
        <v>2</v>
      </c>
      <c r="D25" s="7">
        <v>20</v>
      </c>
      <c r="E25" s="7">
        <v>20</v>
      </c>
      <c r="F25" s="7">
        <v>20</v>
      </c>
      <c r="G25" s="7">
        <v>20</v>
      </c>
      <c r="H25" s="7">
        <v>20</v>
      </c>
    </row>
    <row r="26" spans="1:8" x14ac:dyDescent="0.3">
      <c r="B26" s="1" t="s">
        <v>23</v>
      </c>
      <c r="C26" s="7">
        <v>2</v>
      </c>
      <c r="D26" s="7">
        <v>27</v>
      </c>
      <c r="E26" s="7">
        <v>27</v>
      </c>
      <c r="F26" s="7">
        <v>27</v>
      </c>
      <c r="G26" s="7">
        <v>27</v>
      </c>
      <c r="H26" s="7">
        <v>27</v>
      </c>
    </row>
    <row r="27" spans="1:8" s="4" customFormat="1" x14ac:dyDescent="0.3">
      <c r="A27" s="3"/>
      <c r="B27" s="4" t="s">
        <v>24</v>
      </c>
      <c r="C27" s="8">
        <f>C14+C24+C25+C26</f>
        <v>9</v>
      </c>
      <c r="D27" s="8">
        <f t="shared" ref="D27:H27" si="12">D14+D24+D25+D26</f>
        <v>76.175595520000002</v>
      </c>
      <c r="E27" s="8">
        <f t="shared" si="12"/>
        <v>71.175595520000002</v>
      </c>
      <c r="F27" s="8">
        <f t="shared" si="12"/>
        <v>66.175595520000002</v>
      </c>
      <c r="G27" s="8">
        <f t="shared" si="12"/>
        <v>66.175595520000002</v>
      </c>
      <c r="H27" s="8">
        <f t="shared" si="12"/>
        <v>66.175595520000002</v>
      </c>
    </row>
    <row r="29" spans="1:8" x14ac:dyDescent="0.3">
      <c r="A29" s="2" t="s">
        <v>25</v>
      </c>
      <c r="C29" s="7">
        <f>C11-C27</f>
        <v>-9</v>
      </c>
      <c r="D29" s="7">
        <f t="shared" ref="D29:H29" si="13">D11-D27</f>
        <v>-3.9493955200000102</v>
      </c>
      <c r="E29" s="7">
        <f t="shared" si="13"/>
        <v>1.0506044799999898</v>
      </c>
      <c r="F29" s="7">
        <f t="shared" si="13"/>
        <v>2.6517244799999986</v>
      </c>
      <c r="G29" s="7">
        <f t="shared" si="13"/>
        <v>2.6517244799999986</v>
      </c>
      <c r="H29" s="7">
        <f t="shared" si="13"/>
        <v>2.6517244799999986</v>
      </c>
    </row>
    <row r="30" spans="1:8" x14ac:dyDescent="0.3">
      <c r="A30" s="2" t="s">
        <v>27</v>
      </c>
      <c r="C30" s="7">
        <v>0.3</v>
      </c>
      <c r="D30" s="7">
        <v>0.3</v>
      </c>
      <c r="E30" s="7">
        <v>0.3</v>
      </c>
      <c r="F30" s="7">
        <v>0.3</v>
      </c>
      <c r="G30" s="7">
        <v>0.3</v>
      </c>
      <c r="H30" s="7">
        <v>0.3</v>
      </c>
    </row>
    <row r="31" spans="1:8" x14ac:dyDescent="0.3">
      <c r="A31" s="2" t="s">
        <v>26</v>
      </c>
      <c r="C31" s="7">
        <f>C29*C30</f>
        <v>-2.6999999999999997</v>
      </c>
      <c r="D31" s="7">
        <f t="shared" ref="D31:H31" si="14">D29*D30</f>
        <v>-1.1848186560000029</v>
      </c>
      <c r="E31" s="7">
        <f t="shared" si="14"/>
        <v>0.31518134399999692</v>
      </c>
      <c r="F31" s="7">
        <f t="shared" si="14"/>
        <v>0.79551734399999952</v>
      </c>
      <c r="G31" s="7">
        <f t="shared" si="14"/>
        <v>0.79551734399999952</v>
      </c>
      <c r="H31" s="7">
        <f t="shared" si="14"/>
        <v>0.79551734399999952</v>
      </c>
    </row>
    <row r="32" spans="1:8" x14ac:dyDescent="0.3">
      <c r="A32" s="2" t="s">
        <v>28</v>
      </c>
      <c r="C32" s="7">
        <f>C29-C31</f>
        <v>-6.3000000000000007</v>
      </c>
      <c r="D32" s="7">
        <f t="shared" ref="D32:H32" si="15">D29-D31</f>
        <v>-2.7645768640000075</v>
      </c>
      <c r="E32" s="7">
        <f t="shared" si="15"/>
        <v>0.73542313599999298</v>
      </c>
      <c r="F32" s="7">
        <f t="shared" si="15"/>
        <v>1.8562071359999992</v>
      </c>
      <c r="G32" s="7">
        <f t="shared" si="15"/>
        <v>1.8562071359999992</v>
      </c>
      <c r="H32" s="7">
        <f t="shared" si="15"/>
        <v>1.8562071359999992</v>
      </c>
    </row>
    <row r="34" spans="1:8" x14ac:dyDescent="0.3">
      <c r="A34" s="2" t="s">
        <v>29</v>
      </c>
    </row>
    <row r="35" spans="1:8" x14ac:dyDescent="0.3">
      <c r="B35" s="1" t="s">
        <v>30</v>
      </c>
      <c r="C35" s="7">
        <v>8.8999999999999996E-2</v>
      </c>
      <c r="D35" s="7">
        <v>8.8999999999999996E-2</v>
      </c>
      <c r="E35" s="7">
        <v>8.8999999999999996E-2</v>
      </c>
      <c r="F35" s="7">
        <v>8.8999999999999996E-2</v>
      </c>
      <c r="G35" s="7">
        <v>8.8999999999999996E-2</v>
      </c>
      <c r="H35" s="7">
        <v>8.8999999999999996E-2</v>
      </c>
    </row>
    <row r="36" spans="1:8" x14ac:dyDescent="0.3">
      <c r="B36" s="1" t="s">
        <v>31</v>
      </c>
      <c r="C36" s="7">
        <f>C32/(1+C35)^C1</f>
        <v>-6.3000000000000007</v>
      </c>
      <c r="D36" s="7">
        <f t="shared" ref="D36:H36" si="16">D32/(1+D35)^D1</f>
        <v>-2.5386380752984459</v>
      </c>
      <c r="E36" s="7">
        <f t="shared" si="16"/>
        <v>0.62012826824045864</v>
      </c>
      <c r="F36" s="7">
        <f t="shared" si="16"/>
        <v>1.4372846873138356</v>
      </c>
      <c r="G36" s="7">
        <f t="shared" si="16"/>
        <v>1.3198206495076543</v>
      </c>
      <c r="H36" s="7">
        <f t="shared" si="16"/>
        <v>1.2119565192907753</v>
      </c>
    </row>
    <row r="37" spans="1:8" x14ac:dyDescent="0.3">
      <c r="B37" s="1" t="s">
        <v>32</v>
      </c>
      <c r="H37" s="7">
        <v>0.02</v>
      </c>
    </row>
    <row r="38" spans="1:8" x14ac:dyDescent="0.3">
      <c r="B38" s="1" t="s">
        <v>33</v>
      </c>
      <c r="H38" s="7">
        <f>H32/(H35-H37)</f>
        <v>26.901552695652164</v>
      </c>
    </row>
    <row r="39" spans="1:8" s="2" customFormat="1" x14ac:dyDescent="0.3">
      <c r="B39" s="2" t="s">
        <v>34</v>
      </c>
      <c r="C39" s="6">
        <f>SUM(C36:H36)+H38</f>
        <v>22.652104744706442</v>
      </c>
      <c r="D39" s="6"/>
      <c r="E39" s="6"/>
      <c r="F39" s="6"/>
      <c r="G39" s="6"/>
      <c r="H39" s="6"/>
    </row>
  </sheetData>
  <pageMargins left="0.7" right="0.7" top="0.75" bottom="0.75" header="0.3" footer="0.3"/>
  <pageSetup paperSize="9" orientation="portrait" r:id="rId1"/>
  <ignoredErrors>
    <ignoredError sqref="C23: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Incremental Earnings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Maggio</dc:creator>
  <cp:lastModifiedBy>Alessandro Maggio</cp:lastModifiedBy>
  <dcterms:created xsi:type="dcterms:W3CDTF">2021-04-15T16:24:31Z</dcterms:created>
  <dcterms:modified xsi:type="dcterms:W3CDTF">2021-04-15T17:30:21Z</dcterms:modified>
</cp:coreProperties>
</file>